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65" windowHeight="5610" firstSheet="1" activeTab="1"/>
  </bookViews>
  <sheets>
    <sheet name="Kangatang" sheetId="4" state="veryHidden" r:id="rId1"/>
    <sheet name="Tổng mức ĐT (trình)" sheetId="6" r:id="rId2"/>
    <sheet name="Sheet2" sheetId="2" state="hidden" r:id="rId3"/>
    <sheet name="Sheet3" sheetId="3" state="hidden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6" l="1"/>
  <c r="I10" i="6"/>
  <c r="I16" i="6" l="1"/>
  <c r="I42" i="6"/>
  <c r="G42" i="6"/>
  <c r="I41" i="6"/>
  <c r="G41" i="6"/>
  <c r="I39" i="6"/>
  <c r="G39" i="6"/>
  <c r="I38" i="6"/>
  <c r="G38" i="6"/>
  <c r="K36" i="6"/>
  <c r="I36" i="6"/>
  <c r="G36" i="6"/>
  <c r="L35" i="6"/>
  <c r="I35" i="6" s="1"/>
  <c r="G35" i="6"/>
  <c r="L34" i="6"/>
  <c r="I34" i="6"/>
  <c r="G34" i="6"/>
  <c r="K33" i="6"/>
  <c r="I33" i="6"/>
  <c r="G33" i="6"/>
  <c r="L32" i="6"/>
  <c r="I32" i="6"/>
  <c r="G32" i="6"/>
  <c r="L31" i="6"/>
  <c r="I31" i="6" s="1"/>
  <c r="G31" i="6"/>
  <c r="K30" i="6"/>
  <c r="I30" i="6"/>
  <c r="G30" i="6"/>
  <c r="L29" i="6"/>
  <c r="I29" i="6"/>
  <c r="G29" i="6"/>
  <c r="L28" i="6"/>
  <c r="I28" i="6"/>
  <c r="G28" i="6"/>
  <c r="L27" i="6"/>
  <c r="I27" i="6" s="1"/>
  <c r="G27" i="6"/>
  <c r="L26" i="6"/>
  <c r="I26" i="6"/>
  <c r="G26" i="6"/>
  <c r="I25" i="6"/>
  <c r="G25" i="6"/>
  <c r="L24" i="6"/>
  <c r="I24" i="6"/>
  <c r="G24" i="6"/>
  <c r="I23" i="6"/>
  <c r="G23" i="6"/>
  <c r="K22" i="6"/>
  <c r="I22" i="6"/>
  <c r="G22" i="6"/>
  <c r="K21" i="6"/>
  <c r="I21" i="6"/>
  <c r="G21" i="6"/>
  <c r="I20" i="6"/>
  <c r="G20" i="6"/>
  <c r="I19" i="6"/>
  <c r="G19" i="6"/>
  <c r="I18" i="6"/>
  <c r="G18" i="6"/>
  <c r="I17" i="6"/>
  <c r="G17" i="6"/>
  <c r="A17" i="6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G16" i="6"/>
  <c r="G14" i="6" s="1"/>
  <c r="G13" i="6" s="1"/>
  <c r="J14" i="6"/>
  <c r="H14" i="6"/>
  <c r="J13" i="6"/>
  <c r="H13" i="6"/>
  <c r="I12" i="6"/>
  <c r="L11" i="6"/>
  <c r="K11" i="6"/>
  <c r="J11" i="6"/>
  <c r="I11" i="6" s="1"/>
  <c r="L14" i="6" l="1"/>
  <c r="L13" i="6" s="1"/>
  <c r="I14" i="6"/>
  <c r="I13" i="6" s="1"/>
  <c r="K14" i="6"/>
  <c r="K13" i="6" s="1"/>
</calcChain>
</file>

<file path=xl/sharedStrings.xml><?xml version="1.0" encoding="utf-8"?>
<sst xmlns="http://schemas.openxmlformats.org/spreadsheetml/2006/main" count="160" uniqueCount="107">
  <si>
    <t>STT</t>
  </si>
  <si>
    <t>Ghi chú</t>
  </si>
  <si>
    <t>Danh mục dự án</t>
  </si>
  <si>
    <t>Phụ lục</t>
  </si>
  <si>
    <t>A</t>
  </si>
  <si>
    <t>VỐN CHUẨN BỊ ĐẦU TƯ</t>
  </si>
  <si>
    <t>B</t>
  </si>
  <si>
    <t>Địa địa điểm xây dựng</t>
  </si>
  <si>
    <t>Nhóm dự án A/B/C</t>
  </si>
  <si>
    <t>Thời gian khởi công - hoàn thành</t>
  </si>
  <si>
    <t>Số quyết định; ngày, tháng, năm ban hành</t>
  </si>
  <si>
    <t>Tổng mức đầu tư</t>
  </si>
  <si>
    <t>Ngân sách địa phương</t>
  </si>
  <si>
    <t>Quyết định chủ trương/
Quyết định đầu tư</t>
  </si>
  <si>
    <t>Kế hoạch vốn giai đoạn 2026 - 2030 các nguồn vốn ngân sách địa phương</t>
  </si>
  <si>
    <t xml:space="preserve">Tổng số </t>
  </si>
  <si>
    <t>Tiền sử dụng đất</t>
  </si>
  <si>
    <t>Xổ số kiến thiết</t>
  </si>
  <si>
    <t>Trong đó:</t>
  </si>
  <si>
    <t>C</t>
  </si>
  <si>
    <t>Lập, thẩm định, phê duyệt chủ trương đầu tư và phê duyệt dự án đầu tư công trung hạn giai đoạn 2026 - 2030</t>
  </si>
  <si>
    <t>VỐN CHƯA ĐỦ ĐIỀU KIỆN GIAO CHI TIẾT</t>
  </si>
  <si>
    <t>VỐN THỰC HIỆN DỰ ÁN GIAO CHI TIẾT</t>
  </si>
  <si>
    <t>Đơn vị: Triệu đồng</t>
  </si>
  <si>
    <t>Dự án khởi công mới</t>
  </si>
  <si>
    <t xml:space="preserve"> KẾ HOẠCH VỐN ĐẦU TƯ CÔNG TRUNG HẠN GIAI ĐOẠN 2026 - 2030 XÃ THẠNH XUÂN CÁC NGUỒN VỐN NGÂN SÁCH ĐỊA PHƯƠNG</t>
  </si>
  <si>
    <t>(Kèm theo Tờ trình số           /TTr-UBND ngày          tháng           năm 2026 của UBND xã Thạnh Xuân)</t>
  </si>
  <si>
    <t>Lĩnh vực Giao thông</t>
  </si>
  <si>
    <t>Nâng cấp, sửa chữa đường GTNT ấp thị Tứ đoạn từ Huỳnh Thanh Hoàng đến nhà Lưu Thành Nhân (3,5m), đoạn lộ chợ Rạch Gòi (4,5m).</t>
  </si>
  <si>
    <t>Nâng cấp, sửa chữa đường GTNT ấp Xáng Mới đoạn từ Trạm Y tế đến cầu Xáng Mới</t>
  </si>
  <si>
    <t>Nâng cấp, sửa chữa đường GTNT ấp Xáng Mới đoạn từ QL61C đến nhà Nguyễn Hữu Hòa</t>
  </si>
  <si>
    <t>Nâng cấp, sửa chữa đường GTNT ấp Xáng Mới A đoạn từ nhà Đặng Thị Bê đến ranh ấp Láng Hầm</t>
  </si>
  <si>
    <t>NCSC đường GTNT ấp Xáng Mới B đoạn từ QL61C đến Ranh xã Tân Hòa</t>
  </si>
  <si>
    <t>Nâng cấp, sửa chữa đường GTNT ấp Xáng Mới C đoạn từ Nguyễn Thị Kim Ánh đến Lê Văn Hùng; Lê Văn Hon đến Lê Hồng Kỉnh; Đàm Thị Châm đến Nguyễn Thị Diệu.</t>
  </si>
  <si>
    <t>Nâng cấp, sửa chữa đường GTNT ấp Láng Hầm đoạn từ Lộ Ba Ngoan đến nhà Văn hóa</t>
  </si>
  <si>
    <t>Nâng cấp, sửa chữa đường GTNT ấp Láng Hầm A từ nhà Phòng Chí Nghĩa đến giáp ranh Xáng Mới A</t>
  </si>
  <si>
    <t xml:space="preserve">Nâng cấp, sửa chữa đường GTNT ấp Láng Hầm B đoạn từ Cầu Láng Hầm đến ngọn Đồng Hòa </t>
  </si>
  <si>
    <t>Nâng cấp, sửa chữa đường GTNT ấp Trầu Hôi A đoạn từ nhà Đặng Hữu Huệ đến nhà Trần Văn Hân</t>
  </si>
  <si>
    <t xml:space="preserve">Nâng cấp, sửa chữa đường GTNT đoạn giáp ranh Xẻo Cao A đến nhà Tám Kem; đoạn đầu ấp đến nhà Sáu Tới </t>
  </si>
  <si>
    <t>Nâng cấp, sửa chữa đường GTNT ấp So Đủa Lớn: đoạn từ cầu Hồng Thái đến nhà Dương Hoàng Phúc</t>
  </si>
  <si>
    <t>Nâng cấp, sửa chữa đường GTNT ấp So Đủa Lớn A từ nhà Trần Khánh Lâm đến Trần Văn Hải</t>
  </si>
  <si>
    <t>Nâng cấp, sửa chữa đường GTNT ấp Xẻo Cao A đoạn từ cầu Bảy Kiềm đến nhà ông Ba Mẫn</t>
  </si>
  <si>
    <t>Nâng cấp, sửa chữa đường GTNT ấp Phú Thạnh từ nhà văn hóa đến cầu ông Mai</t>
  </si>
  <si>
    <t>Nâng cấp, sửa chữa đường GTNT ấp Tân Thạnh Tây đoạn từ nhà Út Gạch đến ranh ấp Thạnh Lợi</t>
  </si>
  <si>
    <t>Nâng cấp, sửa chữa đường GTNT ấp Thạnh Lợi Tuyến Rạch Trầu Lớn</t>
  </si>
  <si>
    <t>Nâng cấp, sửa chữa đường GTNT ấp Thạnh Lợi A từ cầu 7 Sang đến nhà Trần Quốc Việt</t>
  </si>
  <si>
    <t>Nâng cấp, sửa chữa đường GTNT ấp Thạnh Mỹ đoạn từ cống Rạch Nhum đến nhà Nguyễn Văn Bảy</t>
  </si>
  <si>
    <t>Nâng cấp, sửa chữa đường GTNT ấp Thạnh Mỹ A đoạn từ mố cầu Ba Láng hướng về nhà chú 5 Vện</t>
  </si>
  <si>
    <t xml:space="preserve">Nâng cấp, sửa chữa đường GTNT ấp Thạnh Phú: Đoạn từ nhà Nguyễn Thị Hạnh hướng về cống Rạch Nhum; </t>
  </si>
  <si>
    <t>Lĩnh vực nông nghiệp, thủy sản, thủy lợi</t>
  </si>
  <si>
    <t>Xây dựng cống hở sáu nhỏ (ấp Xáng Mới)</t>
  </si>
  <si>
    <t>xây dựng cống hở Hai Thăng (ấp Xáng Mới)</t>
  </si>
  <si>
    <t>Lĩnh vực quản lý Nhà nước</t>
  </si>
  <si>
    <t>Xây dựng mới Kho lưu trữ trực thuộc UBND xã Thạnh Xuân</t>
  </si>
  <si>
    <t>Nâng cấp, sửa chữa Mặt trận tổ quốc xã Thạnh Xuân</t>
  </si>
  <si>
    <t>I</t>
  </si>
  <si>
    <t>II</t>
  </si>
  <si>
    <t>III</t>
  </si>
  <si>
    <t>Ấp Thị Tứ</t>
  </si>
  <si>
    <t>Ấp Xáng Mới</t>
  </si>
  <si>
    <t>Ấp Xáng Mới A</t>
  </si>
  <si>
    <t>Ấp Xáng Mới B</t>
  </si>
  <si>
    <t>Ấp Xáng Mới C</t>
  </si>
  <si>
    <t>Ấp Láng Hầm</t>
  </si>
  <si>
    <t>Ấp Láng Hầm A</t>
  </si>
  <si>
    <t>Ấp Láng Hầm B</t>
  </si>
  <si>
    <t>Ấp Trầu Hôi A</t>
  </si>
  <si>
    <t>Ấp So Đũa Bé</t>
  </si>
  <si>
    <t>Ấp So Đũa Lớn</t>
  </si>
  <si>
    <t>Ấp So Đũa Lớn A</t>
  </si>
  <si>
    <t>Ấp Xẻo Cao A</t>
  </si>
  <si>
    <t>Ấp Phú Thạnh</t>
  </si>
  <si>
    <t>Ấp Tân Thạnh Tây</t>
  </si>
  <si>
    <t>Ấp Thạnh Lợi</t>
  </si>
  <si>
    <t>Ấp Thạnh Lợi A</t>
  </si>
  <si>
    <t>Ấp Thạnh Mỹ</t>
  </si>
  <si>
    <t>Ấp Thạnh Mỹ A</t>
  </si>
  <si>
    <t>Ấp Thạnh Phú</t>
  </si>
  <si>
    <t>Xã Thạnh Xuân</t>
  </si>
  <si>
    <t>2026-2028</t>
  </si>
  <si>
    <t>776/QĐ-UBND ngày 10/04/2026; 1274/QĐ-UBND ngày 14/5/2026</t>
  </si>
  <si>
    <t>757/QĐ-UBND ngày 10/04/2026;1263/QĐ-UBND ngày 14/5/2026</t>
  </si>
  <si>
    <t>756/QĐ-UBND ngày 10/04/2026;1262/QĐ-UBND ngày 14/5/2026</t>
  </si>
  <si>
    <t>758/QĐ-UBND ngày 10/04/2026;1277/QĐ-UBND ngày 14/5/2026</t>
  </si>
  <si>
    <t>759/QĐ-UBND ngày 10/04/2026;1276/QĐ-UBND ngày 14/5/2026</t>
  </si>
  <si>
    <t>760/QĐ-UBND ngày 10/04/2026;1275/QĐ-UBND ngày 14/5/2026</t>
  </si>
  <si>
    <t>761/QĐ-UBND ngày 10/04/2026;1273/QĐ-UBND ngày 14/5/2026</t>
  </si>
  <si>
    <t>762/QĐ-UBND ngày 10/04/2026;1264/QĐ-UBND ngày 14/5/2026</t>
  </si>
  <si>
    <t>763/QĐ-UBND ngày 10/04/2026;1266/QĐ-UBND ngày 14/5/2026</t>
  </si>
  <si>
    <t>764/QĐ-UBND ngày 10/04/2026;1271/QĐ-UBND ngày 14/5/2026</t>
  </si>
  <si>
    <t>765/QĐ-UBND ngày 10/04/2026;1268/QĐ-UBND ngày 14/5/2026</t>
  </si>
  <si>
    <t>766/QĐ-UBND ngày 10/04/2026;1269/QĐ-UBND ngày 14/5/2026</t>
  </si>
  <si>
    <t>767/QĐ-UBND ngày 10/04/2026;1265/QĐ-UBND ngày 14/5/2026</t>
  </si>
  <si>
    <t>768/QĐ-UBND ngày 10/04/2026;1283/QĐ-UBND ngày 14/5/2026</t>
  </si>
  <si>
    <t>769/QĐ-UBND ngày 10/04/2026;1267/QĐ-UBND ngày 14/5/2026</t>
  </si>
  <si>
    <t>770/QĐ-UBND ngày 10/04/2026;1272/QĐ-UBND ngày 14/5/2026</t>
  </si>
  <si>
    <t>771/QĐ-UBND ngày 10/04/2026;1270/QĐ-UBND ngày 14/5/2026</t>
  </si>
  <si>
    <t>772/QĐ-UBND ngày 10/04/2026;1261/QĐ-UBND ngày 14/5/2026</t>
  </si>
  <si>
    <t>773/QĐ-UBND ngày 10/04/2026;1284/QĐ-UBND ngày 14/5/2026</t>
  </si>
  <si>
    <t>774/QĐ-UBND ngày 10/04/2026;1282/QĐ-UBND ngày 14/5/2026</t>
  </si>
  <si>
    <t>775/QĐ-UBND ngày 10/04/2026;1281/QĐ-UBND ngày 14/5/2026</t>
  </si>
  <si>
    <t>777/QĐ-UBND ngày 10/04/2026;1280/QĐ-UBND ngày 14/5/2026</t>
  </si>
  <si>
    <t>778/QĐ-UBND ngày 10/04/2026;1279/QĐ-UBND ngày 14/5/2026</t>
  </si>
  <si>
    <t>779/QĐ-UBND ngày 10/04/2026;1285/QĐ-UBND ngày 14/5/2026</t>
  </si>
  <si>
    <t>780/QĐ-UBND ngày 10/04/2026;1278/QĐ-UBND ngày 14/5/2026</t>
  </si>
  <si>
    <t>TỔNG SỐ</t>
  </si>
  <si>
    <t>Nguồn vốn ngân sách địa phương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</si>
</sst>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-* #,##0.00\ _V_N_D_-;\-* #,##0.00\ _V_N_D_-;_-* &quot;-&quot;??\ _V_N_D_-;_-@_-"/>
    <numFmt numFmtId="166" formatCode="_-* #,##0\ _₫_-;\-* #,##0\ _₫_-;_-* &quot;-&quot;??\ _₫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4" fillId="0" borderId="0" applyAlignment="0"/>
    <xf numFmtId="0" fontId="5" fillId="0" borderId="0"/>
    <xf numFmtId="0" fontId="3" fillId="0" borderId="0"/>
    <xf numFmtId="165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0" fontId="5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1" fontId="7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2" applyFont="1" applyBorder="1" applyAlignment="1">
      <alignment vertical="center" wrapText="1"/>
    </xf>
    <xf numFmtId="164" fontId="2" fillId="0" borderId="0" xfId="7" applyNumberFormat="1" applyFont="1"/>
    <xf numFmtId="0" fontId="7" fillId="0" borderId="1" xfId="0" applyFont="1" applyBorder="1" applyAlignment="1">
      <alignment horizontal="left" vertical="center" wrapText="1"/>
    </xf>
    <xf numFmtId="164" fontId="9" fillId="0" borderId="1" xfId="7" applyNumberFormat="1" applyFont="1" applyFill="1" applyBorder="1" applyAlignment="1">
      <alignment horizontal="left" vertical="center"/>
    </xf>
    <xf numFmtId="164" fontId="9" fillId="0" borderId="1" xfId="7" applyNumberFormat="1" applyFont="1" applyFill="1" applyBorder="1" applyAlignment="1">
      <alignment horizontal="left" vertical="center" wrapText="1"/>
    </xf>
    <xf numFmtId="0" fontId="9" fillId="0" borderId="1" xfId="8" applyFont="1" applyFill="1" applyBorder="1" applyAlignment="1">
      <alignment horizontal="left"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164" fontId="11" fillId="0" borderId="1" xfId="7" applyNumberFormat="1" applyFont="1" applyFill="1" applyBorder="1" applyAlignment="1">
      <alignment horizontal="left" vertical="center" wrapText="1"/>
    </xf>
    <xf numFmtId="166" fontId="11" fillId="0" borderId="1" xfId="9" applyNumberFormat="1" applyFont="1" applyFill="1" applyBorder="1" applyAlignment="1">
      <alignment horizontal="center" vertical="center" wrapText="1"/>
    </xf>
    <xf numFmtId="49" fontId="12" fillId="0" borderId="1" xfId="1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7" applyNumberFormat="1" applyFont="1" applyBorder="1" applyAlignment="1">
      <alignment horizontal="right" vertical="center" wrapText="1"/>
    </xf>
    <xf numFmtId="164" fontId="6" fillId="0" borderId="1" xfId="7" applyNumberFormat="1" applyFont="1" applyBorder="1" applyAlignment="1">
      <alignment horizontal="right" vertical="center"/>
    </xf>
    <xf numFmtId="164" fontId="7" fillId="0" borderId="1" xfId="7" applyNumberFormat="1" applyFont="1" applyBorder="1" applyAlignment="1">
      <alignment horizontal="right" vertical="center"/>
    </xf>
    <xf numFmtId="164" fontId="7" fillId="0" borderId="1" xfId="7" applyNumberFormat="1" applyFont="1" applyFill="1" applyBorder="1" applyAlignment="1">
      <alignment horizontal="right" vertical="center" wrapText="1"/>
    </xf>
    <xf numFmtId="164" fontId="7" fillId="0" borderId="1" xfId="7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11" fillId="0" borderId="1" xfId="7" applyNumberFormat="1" applyFont="1" applyFill="1" applyBorder="1" applyAlignment="1">
      <alignment horizontal="center" vertical="center"/>
    </xf>
    <xf numFmtId="164" fontId="11" fillId="0" borderId="1" xfId="7" quotePrefix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4" fontId="8" fillId="0" borderId="8" xfId="7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3" fontId="6" fillId="0" borderId="1" xfId="7" applyFont="1" applyBorder="1" applyAlignment="1">
      <alignment horizontal="center" vertical="center" wrapText="1"/>
    </xf>
    <xf numFmtId="164" fontId="6" fillId="0" borderId="2" xfId="7" applyNumberFormat="1" applyFont="1" applyBorder="1" applyAlignment="1">
      <alignment horizontal="center" vertical="center" wrapText="1"/>
    </xf>
    <xf numFmtId="164" fontId="6" fillId="0" borderId="5" xfId="7" applyNumberFormat="1" applyFont="1" applyBorder="1" applyAlignment="1">
      <alignment horizontal="center" vertical="center" wrapText="1"/>
    </xf>
    <xf numFmtId="164" fontId="6" fillId="0" borderId="3" xfId="7" applyNumberFormat="1" applyFont="1" applyBorder="1" applyAlignment="1">
      <alignment horizontal="center" vertical="center" wrapText="1"/>
    </xf>
    <xf numFmtId="43" fontId="6" fillId="0" borderId="6" xfId="7" applyFont="1" applyBorder="1" applyAlignment="1">
      <alignment horizontal="center" vertical="center" wrapText="1"/>
    </xf>
    <xf numFmtId="43" fontId="6" fillId="0" borderId="4" xfId="7" applyFont="1" applyBorder="1" applyAlignment="1">
      <alignment horizontal="center" vertical="center" wrapText="1"/>
    </xf>
    <xf numFmtId="43" fontId="6" fillId="0" borderId="7" xfId="7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7" applyNumberFormat="1" applyFont="1" applyBorder="1" applyAlignment="1">
      <alignment horizontal="center" vertical="center" wrapText="1"/>
    </xf>
  </cellXfs>
  <cellStyles count="11">
    <cellStyle name="Comma" xfId="7" builtinId="3"/>
    <cellStyle name="Comma 2" xfId="4"/>
    <cellStyle name="Comma 3" xfId="9"/>
    <cellStyle name="Comma 59" xfId="6"/>
    <cellStyle name="Normal" xfId="0" builtinId="0"/>
    <cellStyle name="Normal 178" xfId="1"/>
    <cellStyle name="Normal 2 2" xfId="10"/>
    <cellStyle name="Normal 3 2" xfId="3"/>
    <cellStyle name="Normal 4" xfId="2"/>
    <cellStyle name="Normal 65" xfId="8"/>
    <cellStyle name="Normal 85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zoomScale="85" zoomScaleNormal="85" workbookViewId="0">
      <selection activeCell="C28" sqref="C1:C1048576"/>
    </sheetView>
  </sheetViews>
  <sheetFormatPr defaultColWidth="9.140625" defaultRowHeight="15" x14ac:dyDescent="0.25"/>
  <cols>
    <col min="1" max="1" width="5.28515625" style="7" customWidth="1"/>
    <col min="2" max="2" width="52.5703125" style="2" customWidth="1"/>
    <col min="3" max="3" width="18.42578125" style="2" customWidth="1"/>
    <col min="4" max="4" width="8.7109375" style="2" customWidth="1"/>
    <col min="5" max="5" width="10.42578125" style="2" customWidth="1"/>
    <col min="6" max="6" width="14.5703125" style="2" customWidth="1"/>
    <col min="7" max="7" width="11.5703125" style="5" customWidth="1"/>
    <col min="8" max="8" width="12.140625" style="14" customWidth="1"/>
    <col min="9" max="9" width="13.42578125" style="5" customWidth="1"/>
    <col min="10" max="10" width="12.140625" style="1" customWidth="1"/>
    <col min="11" max="12" width="10.85546875" style="14" hidden="1" customWidth="1"/>
    <col min="13" max="13" width="18.5703125" style="1" customWidth="1"/>
    <col min="14" max="16384" width="9.140625" style="1"/>
  </cols>
  <sheetData>
    <row r="1" spans="1:13" ht="18.75" customHeight="1" x14ac:dyDescent="0.25">
      <c r="A1" s="35" t="s">
        <v>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5.75" x14ac:dyDescent="0.25">
      <c r="A2" s="35" t="s">
        <v>25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2.5" customHeight="1" x14ac:dyDescent="0.25">
      <c r="A3" s="36" t="s">
        <v>26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19.5" customHeight="1" x14ac:dyDescent="0.25">
      <c r="L4" s="37" t="s">
        <v>23</v>
      </c>
      <c r="M4" s="37"/>
    </row>
    <row r="5" spans="1:13" ht="68.45" customHeight="1" x14ac:dyDescent="0.25">
      <c r="A5" s="38" t="s">
        <v>0</v>
      </c>
      <c r="B5" s="39" t="s">
        <v>2</v>
      </c>
      <c r="C5" s="42" t="s">
        <v>7</v>
      </c>
      <c r="D5" s="42" t="s">
        <v>8</v>
      </c>
      <c r="E5" s="42" t="s">
        <v>9</v>
      </c>
      <c r="F5" s="45" t="s">
        <v>13</v>
      </c>
      <c r="G5" s="45"/>
      <c r="H5" s="45"/>
      <c r="I5" s="46" t="s">
        <v>14</v>
      </c>
      <c r="J5" s="47"/>
      <c r="K5" s="47"/>
      <c r="L5" s="48"/>
      <c r="M5" s="49" t="s">
        <v>1</v>
      </c>
    </row>
    <row r="6" spans="1:13" ht="39.6" customHeight="1" x14ac:dyDescent="0.25">
      <c r="A6" s="38"/>
      <c r="B6" s="40"/>
      <c r="C6" s="43"/>
      <c r="D6" s="43"/>
      <c r="E6" s="43"/>
      <c r="F6" s="42" t="s">
        <v>10</v>
      </c>
      <c r="G6" s="42" t="s">
        <v>11</v>
      </c>
      <c r="H6" s="50" t="s">
        <v>12</v>
      </c>
      <c r="I6" s="45" t="s">
        <v>15</v>
      </c>
      <c r="J6" s="53" t="s">
        <v>18</v>
      </c>
      <c r="K6" s="54"/>
      <c r="L6" s="55"/>
      <c r="M6" s="49"/>
    </row>
    <row r="7" spans="1:13" ht="24" customHeight="1" x14ac:dyDescent="0.25">
      <c r="A7" s="38"/>
      <c r="B7" s="40"/>
      <c r="C7" s="43"/>
      <c r="D7" s="43"/>
      <c r="E7" s="43"/>
      <c r="F7" s="43"/>
      <c r="G7" s="43"/>
      <c r="H7" s="51"/>
      <c r="I7" s="45"/>
      <c r="J7" s="56" t="s">
        <v>106</v>
      </c>
      <c r="K7" s="57" t="s">
        <v>16</v>
      </c>
      <c r="L7" s="57" t="s">
        <v>17</v>
      </c>
      <c r="M7" s="49"/>
    </row>
    <row r="8" spans="1:13" ht="45.6" customHeight="1" x14ac:dyDescent="0.25">
      <c r="A8" s="38"/>
      <c r="B8" s="41"/>
      <c r="C8" s="44"/>
      <c r="D8" s="44"/>
      <c r="E8" s="44"/>
      <c r="F8" s="44"/>
      <c r="G8" s="44"/>
      <c r="H8" s="52"/>
      <c r="I8" s="45"/>
      <c r="J8" s="56"/>
      <c r="K8" s="57"/>
      <c r="L8" s="57"/>
      <c r="M8" s="49"/>
    </row>
    <row r="9" spans="1:13" s="4" customFormat="1" ht="21" customHeight="1" x14ac:dyDescent="0.25">
      <c r="A9" s="25"/>
      <c r="B9" s="25" t="s">
        <v>105</v>
      </c>
      <c r="C9" s="32"/>
      <c r="D9" s="24"/>
      <c r="E9" s="24"/>
      <c r="F9" s="24"/>
      <c r="G9" s="26"/>
      <c r="H9" s="26"/>
      <c r="I9" s="26">
        <v>214529</v>
      </c>
      <c r="J9" s="26">
        <v>214529</v>
      </c>
      <c r="K9" s="26"/>
      <c r="L9" s="26"/>
      <c r="M9" s="27"/>
    </row>
    <row r="10" spans="1:13" s="4" customFormat="1" ht="21" customHeight="1" x14ac:dyDescent="0.25">
      <c r="A10" s="25" t="s">
        <v>4</v>
      </c>
      <c r="B10" s="11" t="s">
        <v>21</v>
      </c>
      <c r="C10" s="32"/>
      <c r="D10" s="24"/>
      <c r="E10" s="24"/>
      <c r="F10" s="24"/>
      <c r="G10" s="26"/>
      <c r="H10" s="26"/>
      <c r="I10" s="26">
        <f>I9-I11-I13</f>
        <v>134879</v>
      </c>
      <c r="J10" s="26">
        <f>J9-J11-J13</f>
        <v>134879</v>
      </c>
      <c r="K10" s="26"/>
      <c r="L10" s="26"/>
      <c r="M10" s="27"/>
    </row>
    <row r="11" spans="1:13" s="4" customFormat="1" ht="21" customHeight="1" x14ac:dyDescent="0.25">
      <c r="A11" s="25" t="s">
        <v>6</v>
      </c>
      <c r="B11" s="11" t="s">
        <v>5</v>
      </c>
      <c r="C11" s="32"/>
      <c r="D11" s="24"/>
      <c r="E11" s="24"/>
      <c r="F11" s="24"/>
      <c r="G11" s="26"/>
      <c r="H11" s="26"/>
      <c r="I11" s="26">
        <f>J11+K11+L11</f>
        <v>500</v>
      </c>
      <c r="J11" s="26">
        <f>J12</f>
        <v>500</v>
      </c>
      <c r="K11" s="26">
        <f t="shared" ref="K11:L11" si="0">K12</f>
        <v>0</v>
      </c>
      <c r="L11" s="26">
        <f t="shared" si="0"/>
        <v>0</v>
      </c>
      <c r="M11" s="27"/>
    </row>
    <row r="12" spans="1:13" s="4" customFormat="1" ht="34.5" customHeight="1" x14ac:dyDescent="0.25">
      <c r="A12" s="25"/>
      <c r="B12" s="15" t="s">
        <v>20</v>
      </c>
      <c r="C12" s="32"/>
      <c r="D12" s="24"/>
      <c r="E12" s="24"/>
      <c r="F12" s="24"/>
      <c r="G12" s="26"/>
      <c r="H12" s="26"/>
      <c r="I12" s="28">
        <f>SUM(J12:L12)</f>
        <v>500</v>
      </c>
      <c r="J12" s="28">
        <v>500</v>
      </c>
      <c r="K12" s="28"/>
      <c r="L12" s="28"/>
      <c r="M12" s="27"/>
    </row>
    <row r="13" spans="1:13" s="3" customFormat="1" ht="24.75" customHeight="1" x14ac:dyDescent="0.25">
      <c r="A13" s="25" t="s">
        <v>19</v>
      </c>
      <c r="B13" s="12" t="s">
        <v>22</v>
      </c>
      <c r="C13" s="32"/>
      <c r="D13" s="24"/>
      <c r="E13" s="24"/>
      <c r="F13" s="24"/>
      <c r="G13" s="26">
        <f>G14</f>
        <v>79150</v>
      </c>
      <c r="H13" s="26">
        <f t="shared" ref="H13:L13" si="1">H14</f>
        <v>79150</v>
      </c>
      <c r="I13" s="26">
        <f t="shared" si="1"/>
        <v>79150</v>
      </c>
      <c r="J13" s="26">
        <f t="shared" si="1"/>
        <v>79150</v>
      </c>
      <c r="K13" s="26">
        <f t="shared" si="1"/>
        <v>0</v>
      </c>
      <c r="L13" s="26">
        <f t="shared" si="1"/>
        <v>0</v>
      </c>
      <c r="M13" s="27"/>
    </row>
    <row r="14" spans="1:13" s="8" customFormat="1" ht="21" customHeight="1" x14ac:dyDescent="0.25">
      <c r="A14" s="25"/>
      <c r="B14" s="13" t="s">
        <v>24</v>
      </c>
      <c r="C14" s="31"/>
      <c r="D14" s="25"/>
      <c r="E14" s="25"/>
      <c r="F14" s="25"/>
      <c r="G14" s="27">
        <f>SUM(G15:G42)</f>
        <v>79150</v>
      </c>
      <c r="H14" s="27">
        <f t="shared" ref="H14:L14" si="2">SUM(H15:H42)</f>
        <v>79150</v>
      </c>
      <c r="I14" s="27">
        <f t="shared" si="2"/>
        <v>79150</v>
      </c>
      <c r="J14" s="27">
        <f t="shared" si="2"/>
        <v>79150</v>
      </c>
      <c r="K14" s="27">
        <f t="shared" si="2"/>
        <v>0</v>
      </c>
      <c r="L14" s="27">
        <f t="shared" si="2"/>
        <v>0</v>
      </c>
      <c r="M14" s="27"/>
    </row>
    <row r="15" spans="1:13" s="20" customFormat="1" ht="33" customHeight="1" x14ac:dyDescent="0.25">
      <c r="A15" s="25" t="s">
        <v>55</v>
      </c>
      <c r="B15" s="18" t="s">
        <v>27</v>
      </c>
      <c r="C15" s="31"/>
      <c r="D15" s="25"/>
      <c r="E15" s="25"/>
      <c r="F15" s="24"/>
      <c r="G15" s="28"/>
      <c r="H15" s="28"/>
      <c r="I15" s="28"/>
      <c r="J15" s="28"/>
      <c r="K15" s="28"/>
      <c r="L15" s="28"/>
      <c r="M15" s="28"/>
    </row>
    <row r="16" spans="1:13" s="6" customFormat="1" ht="94.5" x14ac:dyDescent="0.25">
      <c r="A16" s="9">
        <v>1</v>
      </c>
      <c r="B16" s="21" t="s">
        <v>28</v>
      </c>
      <c r="C16" s="33" t="s">
        <v>58</v>
      </c>
      <c r="D16" s="9" t="s">
        <v>19</v>
      </c>
      <c r="E16" s="9" t="s">
        <v>79</v>
      </c>
      <c r="F16" s="22" t="s">
        <v>80</v>
      </c>
      <c r="G16" s="30">
        <f t="shared" ref="G16:G42" si="3">H16</f>
        <v>800</v>
      </c>
      <c r="H16" s="30">
        <v>800</v>
      </c>
      <c r="I16" s="30">
        <f>SUM(J16:L16)</f>
        <v>800</v>
      </c>
      <c r="J16" s="30">
        <v>800</v>
      </c>
      <c r="K16" s="30">
        <v>0</v>
      </c>
      <c r="L16" s="30">
        <v>0</v>
      </c>
      <c r="M16" s="30"/>
    </row>
    <row r="17" spans="1:13" s="6" customFormat="1" ht="94.5" x14ac:dyDescent="0.25">
      <c r="A17" s="9">
        <f>A16+1</f>
        <v>2</v>
      </c>
      <c r="B17" s="21" t="s">
        <v>29</v>
      </c>
      <c r="C17" s="33" t="s">
        <v>59</v>
      </c>
      <c r="D17" s="9" t="s">
        <v>19</v>
      </c>
      <c r="E17" s="9" t="s">
        <v>79</v>
      </c>
      <c r="F17" s="22" t="s">
        <v>81</v>
      </c>
      <c r="G17" s="30">
        <f t="shared" si="3"/>
        <v>1000</v>
      </c>
      <c r="H17" s="30">
        <v>1000</v>
      </c>
      <c r="I17" s="30">
        <f t="shared" ref="I17:I42" si="4">SUM(J17:L17)</f>
        <v>1000</v>
      </c>
      <c r="J17" s="30">
        <v>1000</v>
      </c>
      <c r="K17" s="30">
        <v>0</v>
      </c>
      <c r="L17" s="30">
        <v>0</v>
      </c>
      <c r="M17" s="30"/>
    </row>
    <row r="18" spans="1:13" s="6" customFormat="1" ht="94.5" x14ac:dyDescent="0.25">
      <c r="A18" s="9">
        <f t="shared" ref="A18:A36" si="5">A17+1</f>
        <v>3</v>
      </c>
      <c r="B18" s="21" t="s">
        <v>30</v>
      </c>
      <c r="C18" s="33" t="s">
        <v>59</v>
      </c>
      <c r="D18" s="9" t="s">
        <v>19</v>
      </c>
      <c r="E18" s="9" t="s">
        <v>79</v>
      </c>
      <c r="F18" s="22" t="s">
        <v>82</v>
      </c>
      <c r="G18" s="30">
        <f t="shared" si="3"/>
        <v>3000</v>
      </c>
      <c r="H18" s="30">
        <v>3000</v>
      </c>
      <c r="I18" s="30">
        <f t="shared" si="4"/>
        <v>3000</v>
      </c>
      <c r="J18" s="30">
        <v>3000</v>
      </c>
      <c r="K18" s="30">
        <v>0</v>
      </c>
      <c r="L18" s="30">
        <v>0</v>
      </c>
      <c r="M18" s="29"/>
    </row>
    <row r="19" spans="1:13" s="6" customFormat="1" ht="94.5" x14ac:dyDescent="0.25">
      <c r="A19" s="9">
        <f t="shared" si="5"/>
        <v>4</v>
      </c>
      <c r="B19" s="21" t="s">
        <v>31</v>
      </c>
      <c r="C19" s="33" t="s">
        <v>60</v>
      </c>
      <c r="D19" s="10" t="s">
        <v>19</v>
      </c>
      <c r="E19" s="9" t="s">
        <v>79</v>
      </c>
      <c r="F19" s="22" t="s">
        <v>83</v>
      </c>
      <c r="G19" s="30">
        <f t="shared" si="3"/>
        <v>3500</v>
      </c>
      <c r="H19" s="30">
        <v>3500</v>
      </c>
      <c r="I19" s="30">
        <f t="shared" si="4"/>
        <v>3500</v>
      </c>
      <c r="J19" s="30">
        <v>3500</v>
      </c>
      <c r="K19" s="30">
        <v>0</v>
      </c>
      <c r="L19" s="30">
        <v>0</v>
      </c>
      <c r="M19" s="30"/>
    </row>
    <row r="20" spans="1:13" s="6" customFormat="1" ht="94.5" x14ac:dyDescent="0.25">
      <c r="A20" s="9">
        <f t="shared" si="5"/>
        <v>5</v>
      </c>
      <c r="B20" s="21" t="s">
        <v>32</v>
      </c>
      <c r="C20" s="33" t="s">
        <v>61</v>
      </c>
      <c r="D20" s="10" t="s">
        <v>19</v>
      </c>
      <c r="E20" s="9" t="s">
        <v>79</v>
      </c>
      <c r="F20" s="22" t="s">
        <v>84</v>
      </c>
      <c r="G20" s="30">
        <f t="shared" si="3"/>
        <v>1200</v>
      </c>
      <c r="H20" s="30">
        <v>1200</v>
      </c>
      <c r="I20" s="30">
        <f t="shared" si="4"/>
        <v>1200</v>
      </c>
      <c r="J20" s="30">
        <v>1200</v>
      </c>
      <c r="K20" s="30">
        <v>0</v>
      </c>
      <c r="L20" s="30">
        <v>0</v>
      </c>
      <c r="M20" s="30"/>
    </row>
    <row r="21" spans="1:13" s="6" customFormat="1" ht="94.5" x14ac:dyDescent="0.25">
      <c r="A21" s="9">
        <f t="shared" si="5"/>
        <v>6</v>
      </c>
      <c r="B21" s="21" t="s">
        <v>33</v>
      </c>
      <c r="C21" s="33" t="s">
        <v>62</v>
      </c>
      <c r="D21" s="10" t="s">
        <v>19</v>
      </c>
      <c r="E21" s="9" t="s">
        <v>79</v>
      </c>
      <c r="F21" s="22" t="s">
        <v>85</v>
      </c>
      <c r="G21" s="30">
        <f t="shared" si="3"/>
        <v>3500</v>
      </c>
      <c r="H21" s="30">
        <v>3500</v>
      </c>
      <c r="I21" s="30">
        <f t="shared" si="4"/>
        <v>3500</v>
      </c>
      <c r="J21" s="30">
        <v>3500</v>
      </c>
      <c r="K21" s="30">
        <f>3500-J21</f>
        <v>0</v>
      </c>
      <c r="L21" s="30">
        <v>0</v>
      </c>
      <c r="M21" s="30"/>
    </row>
    <row r="22" spans="1:13" s="6" customFormat="1" ht="94.5" x14ac:dyDescent="0.25">
      <c r="A22" s="9">
        <f t="shared" si="5"/>
        <v>7</v>
      </c>
      <c r="B22" s="21" t="s">
        <v>34</v>
      </c>
      <c r="C22" s="33" t="s">
        <v>63</v>
      </c>
      <c r="D22" s="10" t="s">
        <v>19</v>
      </c>
      <c r="E22" s="9" t="s">
        <v>79</v>
      </c>
      <c r="F22" s="22" t="s">
        <v>86</v>
      </c>
      <c r="G22" s="30">
        <f t="shared" si="3"/>
        <v>5500</v>
      </c>
      <c r="H22" s="30">
        <v>5500</v>
      </c>
      <c r="I22" s="30">
        <f t="shared" si="4"/>
        <v>5500</v>
      </c>
      <c r="J22" s="30">
        <v>5500</v>
      </c>
      <c r="K22" s="30">
        <f>5500-J22</f>
        <v>0</v>
      </c>
      <c r="L22" s="30">
        <v>0</v>
      </c>
      <c r="M22" s="30"/>
    </row>
    <row r="23" spans="1:13" s="6" customFormat="1" ht="94.5" x14ac:dyDescent="0.25">
      <c r="A23" s="9">
        <f t="shared" si="5"/>
        <v>8</v>
      </c>
      <c r="B23" s="21" t="s">
        <v>35</v>
      </c>
      <c r="C23" s="33" t="s">
        <v>64</v>
      </c>
      <c r="D23" s="10" t="s">
        <v>19</v>
      </c>
      <c r="E23" s="9" t="s">
        <v>79</v>
      </c>
      <c r="F23" s="22" t="s">
        <v>87</v>
      </c>
      <c r="G23" s="30">
        <f t="shared" si="3"/>
        <v>800</v>
      </c>
      <c r="H23" s="30">
        <v>800</v>
      </c>
      <c r="I23" s="30">
        <f t="shared" si="4"/>
        <v>800</v>
      </c>
      <c r="J23" s="30">
        <v>800</v>
      </c>
      <c r="K23" s="30">
        <v>0</v>
      </c>
      <c r="L23" s="30">
        <v>0</v>
      </c>
      <c r="M23" s="30"/>
    </row>
    <row r="24" spans="1:13" s="6" customFormat="1" ht="94.5" x14ac:dyDescent="0.25">
      <c r="A24" s="9">
        <f t="shared" si="5"/>
        <v>9</v>
      </c>
      <c r="B24" s="21" t="s">
        <v>36</v>
      </c>
      <c r="C24" s="33" t="s">
        <v>65</v>
      </c>
      <c r="D24" s="10" t="s">
        <v>19</v>
      </c>
      <c r="E24" s="9" t="s">
        <v>79</v>
      </c>
      <c r="F24" s="22" t="s">
        <v>88</v>
      </c>
      <c r="G24" s="30">
        <f t="shared" si="3"/>
        <v>2500</v>
      </c>
      <c r="H24" s="30">
        <v>2500</v>
      </c>
      <c r="I24" s="30">
        <f t="shared" si="4"/>
        <v>2500</v>
      </c>
      <c r="J24" s="30">
        <v>2500</v>
      </c>
      <c r="K24" s="30">
        <v>0</v>
      </c>
      <c r="L24" s="30">
        <f>2500-J24</f>
        <v>0</v>
      </c>
      <c r="M24" s="30"/>
    </row>
    <row r="25" spans="1:13" s="6" customFormat="1" ht="94.5" x14ac:dyDescent="0.25">
      <c r="A25" s="9">
        <f t="shared" si="5"/>
        <v>10</v>
      </c>
      <c r="B25" s="21" t="s">
        <v>37</v>
      </c>
      <c r="C25" s="33" t="s">
        <v>66</v>
      </c>
      <c r="D25" s="10" t="s">
        <v>19</v>
      </c>
      <c r="E25" s="9" t="s">
        <v>79</v>
      </c>
      <c r="F25" s="22" t="s">
        <v>89</v>
      </c>
      <c r="G25" s="30">
        <f t="shared" si="3"/>
        <v>1200</v>
      </c>
      <c r="H25" s="30">
        <v>1200</v>
      </c>
      <c r="I25" s="30">
        <f t="shared" si="4"/>
        <v>1200</v>
      </c>
      <c r="J25" s="30">
        <v>1200</v>
      </c>
      <c r="K25" s="30">
        <v>0</v>
      </c>
      <c r="L25" s="30">
        <v>0</v>
      </c>
      <c r="M25" s="30"/>
    </row>
    <row r="26" spans="1:13" s="6" customFormat="1" ht="94.5" x14ac:dyDescent="0.25">
      <c r="A26" s="9">
        <f t="shared" si="5"/>
        <v>11</v>
      </c>
      <c r="B26" s="21" t="s">
        <v>38</v>
      </c>
      <c r="C26" s="33" t="s">
        <v>67</v>
      </c>
      <c r="D26" s="10" t="s">
        <v>19</v>
      </c>
      <c r="E26" s="9" t="s">
        <v>79</v>
      </c>
      <c r="F26" s="22" t="s">
        <v>90</v>
      </c>
      <c r="G26" s="30">
        <f t="shared" si="3"/>
        <v>5000</v>
      </c>
      <c r="H26" s="30">
        <v>5000</v>
      </c>
      <c r="I26" s="30">
        <f t="shared" si="4"/>
        <v>5000</v>
      </c>
      <c r="J26" s="30">
        <v>5000</v>
      </c>
      <c r="K26" s="30">
        <v>0</v>
      </c>
      <c r="L26" s="30">
        <f>5000-J26</f>
        <v>0</v>
      </c>
      <c r="M26" s="30"/>
    </row>
    <row r="27" spans="1:13" s="6" customFormat="1" ht="94.5" x14ac:dyDescent="0.25">
      <c r="A27" s="9">
        <f t="shared" si="5"/>
        <v>12</v>
      </c>
      <c r="B27" s="21" t="s">
        <v>39</v>
      </c>
      <c r="C27" s="33" t="s">
        <v>68</v>
      </c>
      <c r="D27" s="10" t="s">
        <v>19</v>
      </c>
      <c r="E27" s="9" t="s">
        <v>79</v>
      </c>
      <c r="F27" s="22" t="s">
        <v>91</v>
      </c>
      <c r="G27" s="30">
        <f t="shared" si="3"/>
        <v>7200</v>
      </c>
      <c r="H27" s="30">
        <v>7200</v>
      </c>
      <c r="I27" s="30">
        <f t="shared" si="4"/>
        <v>7200</v>
      </c>
      <c r="J27" s="30">
        <v>7200</v>
      </c>
      <c r="K27" s="30">
        <v>0</v>
      </c>
      <c r="L27" s="30">
        <f>7200-J27</f>
        <v>0</v>
      </c>
      <c r="M27" s="30"/>
    </row>
    <row r="28" spans="1:13" s="6" customFormat="1" ht="94.5" x14ac:dyDescent="0.25">
      <c r="A28" s="9">
        <f t="shared" si="5"/>
        <v>13</v>
      </c>
      <c r="B28" s="21" t="s">
        <v>40</v>
      </c>
      <c r="C28" s="33" t="s">
        <v>69</v>
      </c>
      <c r="D28" s="10" t="s">
        <v>19</v>
      </c>
      <c r="E28" s="9" t="s">
        <v>79</v>
      </c>
      <c r="F28" s="22" t="s">
        <v>92</v>
      </c>
      <c r="G28" s="30">
        <f t="shared" si="3"/>
        <v>5000</v>
      </c>
      <c r="H28" s="30">
        <v>5000</v>
      </c>
      <c r="I28" s="30">
        <f t="shared" si="4"/>
        <v>5000</v>
      </c>
      <c r="J28" s="30">
        <v>5000</v>
      </c>
      <c r="K28" s="30">
        <v>0</v>
      </c>
      <c r="L28" s="30">
        <f>5000-J28</f>
        <v>0</v>
      </c>
      <c r="M28" s="30"/>
    </row>
    <row r="29" spans="1:13" s="6" customFormat="1" ht="94.5" x14ac:dyDescent="0.25">
      <c r="A29" s="9">
        <f t="shared" si="5"/>
        <v>14</v>
      </c>
      <c r="B29" s="21" t="s">
        <v>41</v>
      </c>
      <c r="C29" s="33" t="s">
        <v>70</v>
      </c>
      <c r="D29" s="10" t="s">
        <v>19</v>
      </c>
      <c r="E29" s="9" t="s">
        <v>79</v>
      </c>
      <c r="F29" s="22" t="s">
        <v>93</v>
      </c>
      <c r="G29" s="30">
        <f t="shared" si="3"/>
        <v>6200</v>
      </c>
      <c r="H29" s="30">
        <v>6200</v>
      </c>
      <c r="I29" s="30">
        <f t="shared" si="4"/>
        <v>6200</v>
      </c>
      <c r="J29" s="30">
        <v>6200</v>
      </c>
      <c r="K29" s="30">
        <v>0</v>
      </c>
      <c r="L29" s="30">
        <f>6200-J29</f>
        <v>0</v>
      </c>
      <c r="M29" s="30"/>
    </row>
    <row r="30" spans="1:13" ht="94.5" x14ac:dyDescent="0.25">
      <c r="A30" s="9">
        <f t="shared" si="5"/>
        <v>15</v>
      </c>
      <c r="B30" s="21" t="s">
        <v>42</v>
      </c>
      <c r="C30" s="33" t="s">
        <v>71</v>
      </c>
      <c r="D30" s="10" t="s">
        <v>19</v>
      </c>
      <c r="E30" s="9" t="s">
        <v>79</v>
      </c>
      <c r="F30" s="22" t="s">
        <v>94</v>
      </c>
      <c r="G30" s="30">
        <f t="shared" si="3"/>
        <v>1400</v>
      </c>
      <c r="H30" s="30">
        <v>1400</v>
      </c>
      <c r="I30" s="30">
        <f t="shared" si="4"/>
        <v>1400</v>
      </c>
      <c r="J30" s="30">
        <v>1400</v>
      </c>
      <c r="K30" s="30">
        <f>1400-J30</f>
        <v>0</v>
      </c>
      <c r="L30" s="30">
        <v>0</v>
      </c>
      <c r="M30" s="30"/>
    </row>
    <row r="31" spans="1:13" ht="94.5" x14ac:dyDescent="0.25">
      <c r="A31" s="9">
        <f t="shared" si="5"/>
        <v>16</v>
      </c>
      <c r="B31" s="21" t="s">
        <v>43</v>
      </c>
      <c r="C31" s="33" t="s">
        <v>72</v>
      </c>
      <c r="D31" s="9" t="s">
        <v>19</v>
      </c>
      <c r="E31" s="9" t="s">
        <v>79</v>
      </c>
      <c r="F31" s="22" t="s">
        <v>95</v>
      </c>
      <c r="G31" s="30">
        <f t="shared" si="3"/>
        <v>4800</v>
      </c>
      <c r="H31" s="30">
        <v>4800</v>
      </c>
      <c r="I31" s="30">
        <f t="shared" si="4"/>
        <v>4800</v>
      </c>
      <c r="J31" s="30">
        <v>4800</v>
      </c>
      <c r="K31" s="30">
        <v>0</v>
      </c>
      <c r="L31" s="30">
        <f>4800-J31</f>
        <v>0</v>
      </c>
      <c r="M31" s="30"/>
    </row>
    <row r="32" spans="1:13" ht="94.5" x14ac:dyDescent="0.25">
      <c r="A32" s="9">
        <f t="shared" si="5"/>
        <v>17</v>
      </c>
      <c r="B32" s="21" t="s">
        <v>44</v>
      </c>
      <c r="C32" s="33" t="s">
        <v>73</v>
      </c>
      <c r="D32" s="9" t="s">
        <v>19</v>
      </c>
      <c r="E32" s="9" t="s">
        <v>79</v>
      </c>
      <c r="F32" s="22" t="s">
        <v>96</v>
      </c>
      <c r="G32" s="30">
        <f t="shared" si="3"/>
        <v>2500</v>
      </c>
      <c r="H32" s="30">
        <v>2500</v>
      </c>
      <c r="I32" s="30">
        <f t="shared" si="4"/>
        <v>2500</v>
      </c>
      <c r="J32" s="30">
        <v>2500</v>
      </c>
      <c r="K32" s="30">
        <v>0</v>
      </c>
      <c r="L32" s="30">
        <f>2500-J32</f>
        <v>0</v>
      </c>
      <c r="M32" s="30"/>
    </row>
    <row r="33" spans="1:13" ht="94.5" x14ac:dyDescent="0.25">
      <c r="A33" s="9">
        <f t="shared" si="5"/>
        <v>18</v>
      </c>
      <c r="B33" s="21" t="s">
        <v>45</v>
      </c>
      <c r="C33" s="33" t="s">
        <v>74</v>
      </c>
      <c r="D33" s="9" t="s">
        <v>19</v>
      </c>
      <c r="E33" s="9" t="s">
        <v>79</v>
      </c>
      <c r="F33" s="22" t="s">
        <v>97</v>
      </c>
      <c r="G33" s="30">
        <f t="shared" si="3"/>
        <v>2000</v>
      </c>
      <c r="H33" s="30">
        <v>2000</v>
      </c>
      <c r="I33" s="30">
        <f t="shared" si="4"/>
        <v>2000</v>
      </c>
      <c r="J33" s="30">
        <v>2000</v>
      </c>
      <c r="K33" s="30">
        <f>2000-J33</f>
        <v>0</v>
      </c>
      <c r="L33" s="30">
        <v>0</v>
      </c>
      <c r="M33" s="30"/>
    </row>
    <row r="34" spans="1:13" ht="94.5" x14ac:dyDescent="0.25">
      <c r="A34" s="9">
        <f t="shared" si="5"/>
        <v>19</v>
      </c>
      <c r="B34" s="21" t="s">
        <v>46</v>
      </c>
      <c r="C34" s="33" t="s">
        <v>75</v>
      </c>
      <c r="D34" s="9" t="s">
        <v>19</v>
      </c>
      <c r="E34" s="9" t="s">
        <v>79</v>
      </c>
      <c r="F34" s="22" t="s">
        <v>98</v>
      </c>
      <c r="G34" s="30">
        <f t="shared" si="3"/>
        <v>7200</v>
      </c>
      <c r="H34" s="30">
        <v>7200</v>
      </c>
      <c r="I34" s="30">
        <f t="shared" si="4"/>
        <v>7200</v>
      </c>
      <c r="J34" s="30">
        <v>7200</v>
      </c>
      <c r="K34" s="30">
        <v>0</v>
      </c>
      <c r="L34" s="30">
        <f>7200-J34</f>
        <v>0</v>
      </c>
      <c r="M34" s="30"/>
    </row>
    <row r="35" spans="1:13" ht="94.5" x14ac:dyDescent="0.25">
      <c r="A35" s="9">
        <f t="shared" si="5"/>
        <v>20</v>
      </c>
      <c r="B35" s="21" t="s">
        <v>47</v>
      </c>
      <c r="C35" s="33" t="s">
        <v>76</v>
      </c>
      <c r="D35" s="9" t="s">
        <v>19</v>
      </c>
      <c r="E35" s="9" t="s">
        <v>79</v>
      </c>
      <c r="F35" s="22" t="s">
        <v>99</v>
      </c>
      <c r="G35" s="30">
        <f t="shared" si="3"/>
        <v>5000</v>
      </c>
      <c r="H35" s="30">
        <v>5000</v>
      </c>
      <c r="I35" s="30">
        <f t="shared" si="4"/>
        <v>5000</v>
      </c>
      <c r="J35" s="30">
        <v>5000</v>
      </c>
      <c r="K35" s="30">
        <v>0</v>
      </c>
      <c r="L35" s="30">
        <f>5000-J35</f>
        <v>0</v>
      </c>
      <c r="M35" s="30"/>
    </row>
    <row r="36" spans="1:13" ht="94.5" x14ac:dyDescent="0.25">
      <c r="A36" s="9">
        <f t="shared" si="5"/>
        <v>21</v>
      </c>
      <c r="B36" s="21" t="s">
        <v>48</v>
      </c>
      <c r="C36" s="33" t="s">
        <v>77</v>
      </c>
      <c r="D36" s="9" t="s">
        <v>19</v>
      </c>
      <c r="E36" s="9" t="s">
        <v>79</v>
      </c>
      <c r="F36" s="22" t="s">
        <v>100</v>
      </c>
      <c r="G36" s="30">
        <f t="shared" si="3"/>
        <v>2800</v>
      </c>
      <c r="H36" s="30">
        <v>2800</v>
      </c>
      <c r="I36" s="30">
        <f t="shared" si="4"/>
        <v>2800</v>
      </c>
      <c r="J36" s="30">
        <v>2800</v>
      </c>
      <c r="K36" s="30">
        <f>2800-J36</f>
        <v>0</v>
      </c>
      <c r="L36" s="30">
        <v>0</v>
      </c>
      <c r="M36" s="30"/>
    </row>
    <row r="37" spans="1:13" s="19" customFormat="1" ht="18.75" x14ac:dyDescent="0.3">
      <c r="A37" s="25" t="s">
        <v>56</v>
      </c>
      <c r="B37" s="17" t="s">
        <v>49</v>
      </c>
      <c r="C37" s="34"/>
      <c r="D37" s="9"/>
      <c r="E37" s="9"/>
      <c r="F37" s="23"/>
      <c r="G37" s="30"/>
      <c r="H37" s="30"/>
      <c r="I37" s="30"/>
      <c r="J37" s="30"/>
      <c r="K37" s="30"/>
      <c r="L37" s="30"/>
      <c r="M37" s="30"/>
    </row>
    <row r="38" spans="1:13" ht="94.5" x14ac:dyDescent="0.25">
      <c r="A38" s="9">
        <v>1</v>
      </c>
      <c r="B38" s="21" t="s">
        <v>50</v>
      </c>
      <c r="C38" s="34" t="s">
        <v>78</v>
      </c>
      <c r="D38" s="9" t="s">
        <v>19</v>
      </c>
      <c r="E38" s="9" t="s">
        <v>79</v>
      </c>
      <c r="F38" s="22" t="s">
        <v>101</v>
      </c>
      <c r="G38" s="30">
        <f t="shared" si="3"/>
        <v>1200</v>
      </c>
      <c r="H38" s="30">
        <v>1200</v>
      </c>
      <c r="I38" s="30">
        <f t="shared" si="4"/>
        <v>1200</v>
      </c>
      <c r="J38" s="30">
        <v>1200</v>
      </c>
      <c r="K38" s="30">
        <v>0</v>
      </c>
      <c r="L38" s="30">
        <v>0</v>
      </c>
      <c r="M38" s="30"/>
    </row>
    <row r="39" spans="1:13" ht="94.5" x14ac:dyDescent="0.25">
      <c r="A39" s="9">
        <v>2</v>
      </c>
      <c r="B39" s="21" t="s">
        <v>51</v>
      </c>
      <c r="C39" s="34" t="s">
        <v>78</v>
      </c>
      <c r="D39" s="9" t="s">
        <v>19</v>
      </c>
      <c r="E39" s="9" t="s">
        <v>79</v>
      </c>
      <c r="F39" s="22" t="s">
        <v>102</v>
      </c>
      <c r="G39" s="30">
        <f t="shared" si="3"/>
        <v>1200</v>
      </c>
      <c r="H39" s="30">
        <v>1200</v>
      </c>
      <c r="I39" s="30">
        <f t="shared" si="4"/>
        <v>1200</v>
      </c>
      <c r="J39" s="30">
        <v>1200</v>
      </c>
      <c r="K39" s="30">
        <v>0</v>
      </c>
      <c r="L39" s="30">
        <v>0</v>
      </c>
      <c r="M39" s="30"/>
    </row>
    <row r="40" spans="1:13" s="19" customFormat="1" ht="18.75" x14ac:dyDescent="0.3">
      <c r="A40" s="25" t="s">
        <v>57</v>
      </c>
      <c r="B40" s="16" t="s">
        <v>52</v>
      </c>
      <c r="C40" s="34"/>
      <c r="D40" s="9"/>
      <c r="E40" s="9"/>
      <c r="F40" s="23"/>
      <c r="G40" s="30"/>
      <c r="H40" s="30"/>
      <c r="I40" s="30"/>
      <c r="J40" s="30"/>
      <c r="K40" s="30"/>
      <c r="L40" s="30"/>
      <c r="M40" s="30"/>
    </row>
    <row r="41" spans="1:13" ht="94.5" x14ac:dyDescent="0.25">
      <c r="A41" s="9">
        <v>1</v>
      </c>
      <c r="B41" s="21" t="s">
        <v>53</v>
      </c>
      <c r="C41" s="34" t="s">
        <v>78</v>
      </c>
      <c r="D41" s="9" t="s">
        <v>19</v>
      </c>
      <c r="E41" s="9" t="s">
        <v>79</v>
      </c>
      <c r="F41" s="22" t="s">
        <v>103</v>
      </c>
      <c r="G41" s="30">
        <f t="shared" si="3"/>
        <v>3000</v>
      </c>
      <c r="H41" s="30">
        <v>3000</v>
      </c>
      <c r="I41" s="30">
        <f t="shared" si="4"/>
        <v>3000</v>
      </c>
      <c r="J41" s="30">
        <v>3000</v>
      </c>
      <c r="K41" s="30">
        <v>0</v>
      </c>
      <c r="L41" s="30">
        <v>0</v>
      </c>
      <c r="M41" s="30"/>
    </row>
    <row r="42" spans="1:13" ht="94.5" x14ac:dyDescent="0.25">
      <c r="A42" s="9">
        <v>2</v>
      </c>
      <c r="B42" s="21" t="s">
        <v>54</v>
      </c>
      <c r="C42" s="34" t="s">
        <v>78</v>
      </c>
      <c r="D42" s="9" t="s">
        <v>19</v>
      </c>
      <c r="E42" s="9" t="s">
        <v>79</v>
      </c>
      <c r="F42" s="22" t="s">
        <v>104</v>
      </c>
      <c r="G42" s="30">
        <f t="shared" si="3"/>
        <v>1650</v>
      </c>
      <c r="H42" s="30">
        <v>1650</v>
      </c>
      <c r="I42" s="30">
        <f t="shared" si="4"/>
        <v>1650</v>
      </c>
      <c r="J42" s="30">
        <v>1650</v>
      </c>
      <c r="K42" s="30">
        <v>0</v>
      </c>
      <c r="L42" s="30">
        <v>0</v>
      </c>
      <c r="M42" s="30"/>
    </row>
  </sheetData>
  <mergeCells count="20">
    <mergeCell ref="J6:L6"/>
    <mergeCell ref="J7:J8"/>
    <mergeCell ref="K7:K8"/>
    <mergeCell ref="L7:L8"/>
    <mergeCell ref="A1:M1"/>
    <mergeCell ref="A2:M2"/>
    <mergeCell ref="A3:M3"/>
    <mergeCell ref="L4:M4"/>
    <mergeCell ref="A5:A8"/>
    <mergeCell ref="B5:B8"/>
    <mergeCell ref="C5:C8"/>
    <mergeCell ref="D5:D8"/>
    <mergeCell ref="E5:E8"/>
    <mergeCell ref="F5:H5"/>
    <mergeCell ref="I5:L5"/>
    <mergeCell ref="M5:M8"/>
    <mergeCell ref="F6:F8"/>
    <mergeCell ref="G6:G8"/>
    <mergeCell ref="H6:H8"/>
    <mergeCell ref="I6:I8"/>
  </mergeCells>
  <conditionalFormatting sqref="B17">
    <cfRule type="duplicateValues" dxfId="0" priority="1" stopIfTrue="1"/>
  </conditionalFormatting>
  <dataValidations count="1">
    <dataValidation allowBlank="1" showInputMessage="1" sqref="D19:D30 C37:C42"/>
  </dataValidations>
  <printOptions horizontalCentered="1"/>
  <pageMargins left="0.47244094488188981" right="0.19685039370078741" top="0.59055118110236227" bottom="0.31496062992125984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Tổng mức ĐT (trình)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</dc:creator>
  <cp:lastModifiedBy>Administrator</cp:lastModifiedBy>
  <cp:lastPrinted>2026-07-28T00:20:16Z</cp:lastPrinted>
  <dcterms:created xsi:type="dcterms:W3CDTF">2024-12-05T07:18:19Z</dcterms:created>
  <dcterms:modified xsi:type="dcterms:W3CDTF">2026-07-29T06:31:53Z</dcterms:modified>
</cp:coreProperties>
</file>